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.1.1" sheetId="1" r:id="rId1"/>
    <sheet name="таб.1.2" sheetId="2" r:id="rId2"/>
    <sheet name="таб.2.1" sheetId="3" r:id="rId3"/>
    <sheet name="таб.2.3" sheetId="4" r:id="rId4"/>
  </sheets>
  <definedNames/>
  <calcPr fullCalcOnLoad="1"/>
</workbook>
</file>

<file path=xl/sharedStrings.xml><?xml version="1.0" encoding="utf-8"?>
<sst xmlns="http://schemas.openxmlformats.org/spreadsheetml/2006/main" count="157" uniqueCount="109">
  <si>
    <t>Отчет о финансово-хозяйственной деятельности ТСЖ «Виктория»</t>
  </si>
  <si>
    <t>период с 01.01.2021г. по 31.12.2021г.</t>
  </si>
  <si>
    <t>по обслуживанию многоквартирного жилого дома по адресу:</t>
  </si>
  <si>
    <t>г. Анапа, ул. Зеленая, дом 1-А</t>
  </si>
  <si>
    <t>Раздел 1. Потребление коммунальных и прочих услуг</t>
  </si>
  <si>
    <t>Потребление коммунальных и прочих услуг. Расчеты с поставщиками услуг.</t>
  </si>
  <si>
    <t>Таблица 1.1, руб.</t>
  </si>
  <si>
    <t>№ п/п</t>
  </si>
  <si>
    <t>Наименование услуг</t>
  </si>
  <si>
    <t>Сальдо на 01.01.2021</t>
  </si>
  <si>
    <t>Оплачено по счетам</t>
  </si>
  <si>
    <t>Предъявлено по счетам</t>
  </si>
  <si>
    <t>Результат: - аванс
+ предстоящие платежи</t>
  </si>
  <si>
    <t>Наименование поставщика услуг</t>
  </si>
  <si>
    <t>Активная электроэнергия</t>
  </si>
  <si>
    <t>Филиал ОА «НЭСК» «Анапаэнергосбыт»
Ежемесячно по счетам</t>
  </si>
  <si>
    <t>Водоснабжение, 
водоотведение</t>
  </si>
  <si>
    <t>ОАО «Анапа Водоканал»
Ежемесячно по счетам</t>
  </si>
  <si>
    <t>Техническое обслуживание лифтового оборудования</t>
  </si>
  <si>
    <t>ООО "Инженер Лифт"
Ежемесячно по счетам</t>
  </si>
  <si>
    <t>Обслуживание домофонной системы</t>
  </si>
  <si>
    <t>ИП Фаткуллин И.Р.
Ежемесячно по счетам</t>
  </si>
  <si>
    <t>Оплата страховой премии по полису (страхование лифта)</t>
  </si>
  <si>
    <t>ООО «Росгосстрах» один раз в год страхование</t>
  </si>
  <si>
    <t>Вывоз бытового мусора (в том числе КГМ)</t>
  </si>
  <si>
    <t>ООО "Экотехпром" Ежемесячно по счетам</t>
  </si>
  <si>
    <t>ООО «Эталон»
Ежемесячно по счетам</t>
  </si>
  <si>
    <t>Итого</t>
  </si>
  <si>
    <t>Потребление коммунальных и прочих услуг. Расчеты с населением.</t>
  </si>
  <si>
    <t>Таблица 1.2, руб.</t>
  </si>
  <si>
    <t>Вид начислений</t>
  </si>
  <si>
    <t>Начальный остаток на 01.01.2021</t>
  </si>
  <si>
    <t>Начислено</t>
  </si>
  <si>
    <t>Оплачено</t>
  </si>
  <si>
    <t>Долги собственников на 31.12.2021</t>
  </si>
  <si>
    <t>Водоотведение</t>
  </si>
  <si>
    <t>Холодное водоснабжение</t>
  </si>
  <si>
    <t>Электроэнергия</t>
  </si>
  <si>
    <t>Электроэнергия день</t>
  </si>
  <si>
    <t>Электроэнергия ночь</t>
  </si>
  <si>
    <t>Содержание и ремонт общего имущества</t>
  </si>
  <si>
    <t>Резервный фонд</t>
  </si>
  <si>
    <t>Аванс</t>
  </si>
  <si>
    <t>Вывоз ТБО</t>
  </si>
  <si>
    <t>Пеня</t>
  </si>
  <si>
    <t xml:space="preserve">По состоянию на 01.01.2022 года на расчетном счете было 87 149,39 руб., в кассе 0,00 руб. 
</t>
  </si>
  <si>
    <t xml:space="preserve">С собственниками помещений ведется работа по погашению задолженности по коммунальным платежам: регулярно вывешиваются списки должников на информационном стенде, выписываются предупреждения об ограничении коммунальных услуг, проводились отключения электроэнергии у злостных неплательщиков. С 01 февраля 2015 г. в квитанции введен вид начисления «пеня». Согласно Жилищному Кодексу пеня взимается с 11 числа месяца, следующего за текущим.
За 2021 год было начислено пени 1 249,54 руб., оплачено 675,28 руб.
Сумма просроченной задолженности населения (собственников) по состоянию на 31 декабря 2021 года составляет 14 323,48 руб.
Задолженность более 3-х месяцев: 
- офис № 57 - задолженность с января 2021г. 13 252,20 руб., так же было произведено отключение электроэнергии.
</t>
  </si>
  <si>
    <t xml:space="preserve"> Раздел 2. Выполнение сметы доходов и расходов за 2021г.</t>
  </si>
  <si>
    <t>Расходы по эксплуатации общего имущества дома. Услуги сторонних организаций.</t>
  </si>
  <si>
    <t>Таблица 2.1, руб.</t>
  </si>
  <si>
    <t>Наименование организации</t>
  </si>
  <si>
    <t>Наименование услуги</t>
  </si>
  <si>
    <t>Начальный остаток</t>
  </si>
  <si>
    <t>Предъявлено по к оплате</t>
  </si>
  <si>
    <t>Конечный остаток, 
( +долг
- переплата)</t>
  </si>
  <si>
    <t>Анапское ГО «ВДПО"</t>
  </si>
  <si>
    <t>Обслуживание средств пожарной сигнализации и оповещения (ежемесячно по счетам),
(в том числе проверка и заправка огнетушителей)</t>
  </si>
  <si>
    <t>Обследование дымоходов и вентиляционных каналов</t>
  </si>
  <si>
    <t>ПАО "Ростелеком»</t>
  </si>
  <si>
    <t>Предоставление услуг электросвязи (в том числе обслуживание тревожной кнопки в лифте жилого дома 1-А) Договор № 468)</t>
  </si>
  <si>
    <t>Айлант ВЦ ООО</t>
  </si>
  <si>
    <t>Продление лицензии программного обеспечения</t>
  </si>
  <si>
    <t>ИП Резенко А.Г.</t>
  </si>
  <si>
    <t xml:space="preserve">Услуги по размещению информации на ГИС ЖКХ и сопровождению 1С согласно </t>
  </si>
  <si>
    <t>ООО «Экспертиза»</t>
  </si>
  <si>
    <t>Техническое ежегодное освидетельствование лифта</t>
  </si>
  <si>
    <t>итого</t>
  </si>
  <si>
    <t>Таблица 2. 2, руб.</t>
  </si>
  <si>
    <t>Источник поступления средств</t>
  </si>
  <si>
    <t>Начальный остаток
( +долг
- переплата)</t>
  </si>
  <si>
    <t>Оплачено собственниками</t>
  </si>
  <si>
    <t>Конечный остаток, руб.
( +долг
- переплата)</t>
  </si>
  <si>
    <t>Целевые взносы. Начислено в квитанции.</t>
  </si>
  <si>
    <t>Таблица 2.2, руб.</t>
  </si>
  <si>
    <t>НОУ "УМЦ "СПЕЦИАЛИСТ"</t>
  </si>
  <si>
    <t>Обучение по обслуживанию лифта, охрана труда, пожарная безопасность</t>
  </si>
  <si>
    <t>В 2021 году согласно смете было запланировано 44 000,00 руб. на работы по ремонту общего имущества дома.</t>
  </si>
  <si>
    <t>Таблица 2.4, руб.</t>
  </si>
  <si>
    <t>Наименование</t>
  </si>
  <si>
    <t>Стоимость материалов</t>
  </si>
  <si>
    <t>Стоимость работ</t>
  </si>
  <si>
    <t>Налоги на фзп</t>
  </si>
  <si>
    <t>Частичный ремонт плитки фасада и тротуарной плитки</t>
  </si>
  <si>
    <t>ИП Суханов Н.А.</t>
  </si>
  <si>
    <t>Ремонт системы водоотлива, устранение протечек крыши, гидроизоляция</t>
  </si>
  <si>
    <t>ООО Нептун</t>
  </si>
  <si>
    <t>Обслуживание общедомового электрооборудовани, установка эектросчетчикой для контроля электроэнергии собственникам нежилых помещений цокольного этажа</t>
  </si>
  <si>
    <t>всего</t>
  </si>
  <si>
    <t>За отчетный период были подготовлены и проведены работы, не включенные в смету доходов и расходов 2021 года.</t>
  </si>
  <si>
    <t>Таблица 2. 5, руб.</t>
  </si>
  <si>
    <t>авансовый отчет</t>
  </si>
  <si>
    <t>непредвиденные расходы</t>
  </si>
  <si>
    <t>ИП Верхотуров А.Ю.</t>
  </si>
  <si>
    <t>мусорные контейнеры</t>
  </si>
  <si>
    <t>ИП Малхасян А.А.</t>
  </si>
  <si>
    <t xml:space="preserve">ремонт водяного насоса </t>
  </si>
  <si>
    <t>ИП Ирицян Ю.А.</t>
  </si>
  <si>
    <t>ИП Бондаренко Е.А.</t>
  </si>
  <si>
    <t>Ремонт офиса (гидроизоляция)</t>
  </si>
  <si>
    <t>востановление системы вентиляции</t>
  </si>
  <si>
    <t>Доходная часть сметы за 2021 год сформировалась из поступлений от населения платежей за содержание и ремонт общего имущества. 
За 2021 год получено от собственников 1233 721,79 руб., начислено 1 200 213,79 руб.; с учетом  задолженности предыдущего периода долг за содержание и ремонт общего имущества составил  85 108,95 руб.</t>
  </si>
  <si>
    <t>В 2015 году был заключен договор с ПАО «Ростелеком»  на возмещение затрат по размещению интернет-оборудования. Доход от размещения оборудования в 2021 году составил 4 800,00 руб.</t>
  </si>
  <si>
    <t>В 2021 году был заключен договор с ПАО МТС  на возмещение затрат по размещению интернет-оборудования. Доход от размещения оборудования в 2021 году составил 3 600,00 руб.</t>
  </si>
  <si>
    <t>В 2021 году был заключен договор аренды с ООО "Актон"  на аренду земельного участка площадью 30 кв.м. на котором расположена ТП с ежемесячной арендной платой 1 716,15 руб.. Доход в 2021 году составил 6 864,60 руб.</t>
  </si>
  <si>
    <t>За 2021 год налог от деятельности по УСН составил  23 795,00 рублей.</t>
  </si>
  <si>
    <t>Председатель правления</t>
  </si>
  <si>
    <t>М.Ю. Акулов</t>
  </si>
  <si>
    <t>Главный бухгалтер</t>
  </si>
  <si>
    <t>О.Н. Луковкина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</si>
</sst>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m"/>
  </numFmts>
  <fonts count="10">
    <font>
      <sz val="10"/>
      <color indexed="8"/>
      <name val="Times New Roman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center" wrapText="1"/>
    </xf>
    <xf numFmtId="164" fontId="4" fillId="0" borderId="0" xfId="0" applyFont="1" applyFill="1" applyAlignment="1">
      <alignment wrapText="1"/>
    </xf>
    <xf numFmtId="165" fontId="0" fillId="0" borderId="0" xfId="0" applyNumberFormat="1" applyFill="1" applyAlignment="1">
      <alignment wrapTex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4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wrapText="1"/>
    </xf>
    <xf numFmtId="165" fontId="0" fillId="0" borderId="1" xfId="0" applyNumberFormat="1" applyFill="1" applyBorder="1" applyAlignment="1">
      <alignment wrapText="1"/>
    </xf>
    <xf numFmtId="164" fontId="0" fillId="0" borderId="0" xfId="0" applyFill="1" applyBorder="1" applyAlignment="1">
      <alignment horizontal="left" wrapText="1"/>
    </xf>
    <xf numFmtId="166" fontId="6" fillId="0" borderId="2" xfId="0" applyNumberFormat="1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wrapText="1"/>
    </xf>
    <xf numFmtId="164" fontId="6" fillId="0" borderId="3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wrapText="1"/>
    </xf>
    <xf numFmtId="164" fontId="8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4" fontId="0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>
      <alignment wrapText="1"/>
    </xf>
    <xf numFmtId="164" fontId="9" fillId="0" borderId="0" xfId="0" applyFont="1" applyFill="1" applyBorder="1" applyAlignment="1">
      <alignment horizontal="left" wrapText="1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D18" sqref="D18"/>
    </sheetView>
  </sheetViews>
  <sheetFormatPr defaultColWidth="9.33203125" defaultRowHeight="12.75"/>
  <cols>
    <col min="1" max="1" width="4.66015625" style="1" customWidth="1"/>
    <col min="2" max="2" width="20.66015625" style="1" customWidth="1"/>
    <col min="3" max="3" width="11.5" style="1" customWidth="1"/>
    <col min="4" max="5" width="13.66015625" style="1" customWidth="1"/>
    <col min="6" max="6" width="17.16015625" style="1" customWidth="1"/>
    <col min="7" max="7" width="23.83203125" style="1" customWidth="1"/>
    <col min="8" max="16384" width="9.33203125" style="1" customWidth="1"/>
  </cols>
  <sheetData>
    <row r="1" spans="1:7" ht="15" customHeight="1">
      <c r="A1" s="2" t="s">
        <v>0</v>
      </c>
      <c r="B1" s="2"/>
      <c r="C1" s="2"/>
      <c r="D1" s="2"/>
      <c r="E1" s="2"/>
      <c r="F1" s="2"/>
      <c r="G1" s="2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 customHeight="1">
      <c r="A3" s="2" t="s">
        <v>2</v>
      </c>
      <c r="B3" s="2"/>
      <c r="C3" s="2"/>
      <c r="D3" s="2"/>
      <c r="E3" s="2"/>
      <c r="F3" s="2"/>
      <c r="G3" s="2"/>
    </row>
    <row r="4" spans="1:7" ht="15" customHeight="1">
      <c r="A4" s="2" t="s">
        <v>3</v>
      </c>
      <c r="B4" s="2"/>
      <c r="C4" s="2"/>
      <c r="D4" s="2"/>
      <c r="E4" s="2"/>
      <c r="F4" s="2"/>
      <c r="G4" s="2"/>
    </row>
    <row r="5" spans="1:7" ht="56.25" customHeight="1">
      <c r="A5" s="3" t="s">
        <v>4</v>
      </c>
      <c r="B5" s="3"/>
      <c r="C5" s="3"/>
      <c r="D5" s="3"/>
      <c r="E5" s="3"/>
      <c r="F5" s="3"/>
      <c r="G5" s="3"/>
    </row>
    <row r="6" spans="1:7" ht="15" customHeight="1">
      <c r="A6" s="3" t="s">
        <v>5</v>
      </c>
      <c r="B6" s="3"/>
      <c r="C6" s="3"/>
      <c r="D6" s="3"/>
      <c r="E6" s="3"/>
      <c r="F6" s="3"/>
      <c r="G6" s="3"/>
    </row>
    <row r="8" ht="12.75">
      <c r="A8" s="4" t="s">
        <v>6</v>
      </c>
    </row>
    <row r="9" spans="1:7" s="6" customFormat="1" ht="39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</row>
    <row r="10" spans="1:7" ht="39">
      <c r="A10" s="7">
        <v>1</v>
      </c>
      <c r="B10" s="7" t="s">
        <v>14</v>
      </c>
      <c r="C10" s="8">
        <v>45595.69999999995</v>
      </c>
      <c r="D10" s="8">
        <v>616944.56</v>
      </c>
      <c r="E10" s="8">
        <v>604660.7</v>
      </c>
      <c r="F10" s="8">
        <f aca="true" t="shared" si="0" ref="F10:F13">C10+E10-D10</f>
        <v>33311.83999999985</v>
      </c>
      <c r="G10" s="7" t="s">
        <v>15</v>
      </c>
    </row>
    <row r="11" spans="1:7" ht="26.25">
      <c r="A11" s="7">
        <v>2</v>
      </c>
      <c r="B11" s="7" t="s">
        <v>16</v>
      </c>
      <c r="C11" s="8">
        <v>27808.54999999999</v>
      </c>
      <c r="D11" s="8">
        <v>428337.8</v>
      </c>
      <c r="E11" s="8">
        <v>424717.89</v>
      </c>
      <c r="F11" s="8">
        <f t="shared" si="0"/>
        <v>24188.640000000014</v>
      </c>
      <c r="G11" s="7" t="s">
        <v>17</v>
      </c>
    </row>
    <row r="12" spans="1:7" ht="52.5">
      <c r="A12" s="7">
        <v>3</v>
      </c>
      <c r="B12" s="7" t="s">
        <v>18</v>
      </c>
      <c r="C12" s="8">
        <v>4500</v>
      </c>
      <c r="D12" s="8">
        <v>58500</v>
      </c>
      <c r="E12" s="8">
        <v>54000</v>
      </c>
      <c r="F12" s="8">
        <f t="shared" si="0"/>
        <v>0</v>
      </c>
      <c r="G12" s="9" t="s">
        <v>19</v>
      </c>
    </row>
    <row r="13" spans="1:7" ht="26.25">
      <c r="A13" s="7">
        <v>4</v>
      </c>
      <c r="B13" s="7" t="s">
        <v>20</v>
      </c>
      <c r="C13" s="8">
        <v>0</v>
      </c>
      <c r="D13" s="8">
        <v>22020</v>
      </c>
      <c r="E13" s="8">
        <v>22020</v>
      </c>
      <c r="F13" s="8">
        <f t="shared" si="0"/>
        <v>0</v>
      </c>
      <c r="G13" s="7" t="s">
        <v>21</v>
      </c>
    </row>
    <row r="14" spans="1:7" ht="12.75" hidden="1">
      <c r="A14" s="7"/>
      <c r="B14" s="7"/>
      <c r="C14" s="8"/>
      <c r="D14" s="8"/>
      <c r="E14" s="8"/>
      <c r="F14" s="8"/>
      <c r="G14" s="7"/>
    </row>
    <row r="15" spans="1:7" ht="39">
      <c r="A15" s="7">
        <v>5</v>
      </c>
      <c r="B15" s="7" t="s">
        <v>22</v>
      </c>
      <c r="C15" s="8">
        <v>0</v>
      </c>
      <c r="D15" s="8">
        <v>1500</v>
      </c>
      <c r="E15" s="8">
        <v>1500</v>
      </c>
      <c r="F15" s="8">
        <f aca="true" t="shared" si="1" ref="F15:F17">C15+E15-D15</f>
        <v>0</v>
      </c>
      <c r="G15" s="10" t="s">
        <v>23</v>
      </c>
    </row>
    <row r="16" spans="1:7" ht="26.25">
      <c r="A16" s="7">
        <v>6</v>
      </c>
      <c r="B16" s="7" t="s">
        <v>24</v>
      </c>
      <c r="C16" s="8">
        <v>0</v>
      </c>
      <c r="D16" s="8">
        <v>66090.81</v>
      </c>
      <c r="E16" s="8">
        <v>83322.33</v>
      </c>
      <c r="F16" s="8">
        <f t="shared" si="1"/>
        <v>17231.520000000004</v>
      </c>
      <c r="G16" s="10" t="s">
        <v>25</v>
      </c>
    </row>
    <row r="17" spans="1:7" ht="26.25">
      <c r="A17" s="7">
        <v>7</v>
      </c>
      <c r="B17" s="7" t="s">
        <v>24</v>
      </c>
      <c r="C17" s="8">
        <v>10056</v>
      </c>
      <c r="D17" s="8">
        <v>30168</v>
      </c>
      <c r="E17" s="8">
        <v>20112</v>
      </c>
      <c r="F17" s="8">
        <f t="shared" si="1"/>
        <v>0</v>
      </c>
      <c r="G17" s="7" t="s">
        <v>26</v>
      </c>
    </row>
    <row r="18" spans="1:7" s="13" customFormat="1" ht="26.25" customHeight="1">
      <c r="A18" s="11"/>
      <c r="B18" s="11" t="s">
        <v>27</v>
      </c>
      <c r="C18" s="12">
        <f>SUM(C10:C17)</f>
        <v>87960.24999999994</v>
      </c>
      <c r="D18" s="12">
        <f>SUM(D10:D17)</f>
        <v>1223561.17</v>
      </c>
      <c r="E18" s="12">
        <f>SUM(E10:E17)</f>
        <v>1210332.92</v>
      </c>
      <c r="F18" s="12">
        <f>SUM(F10:F17)</f>
        <v>74731.99999999987</v>
      </c>
      <c r="G18" s="11"/>
    </row>
    <row r="20" ht="12.75" hidden="1">
      <c r="F20" s="14">
        <f>F18+'таб.2.1'!G11</f>
        <v>74780.39999999988</v>
      </c>
    </row>
    <row r="25" ht="12.75">
      <c r="F25" s="14"/>
    </row>
  </sheetData>
  <sheetProtection selectLockedCells="1" selectUnlockedCells="1"/>
  <mergeCells count="6">
    <mergeCell ref="A1:G1"/>
    <mergeCell ref="A2:G2"/>
    <mergeCell ref="A3:G3"/>
    <mergeCell ref="A4:G4"/>
    <mergeCell ref="A5:G5"/>
    <mergeCell ref="A6:G6"/>
  </mergeCells>
  <printOptions/>
  <pageMargins left="0.7875" right="0.39375" top="0.7479166666666667" bottom="0.7479166666666667" header="0.5118055555555555" footer="0.5118055555555555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120" zoomScaleNormal="120" workbookViewId="0" topLeftCell="A11">
      <selection activeCell="H18" sqref="H18"/>
    </sheetView>
  </sheetViews>
  <sheetFormatPr defaultColWidth="9.33203125" defaultRowHeight="12.75"/>
  <cols>
    <col min="1" max="1" width="4.83203125" style="15" customWidth="1"/>
    <col min="2" max="2" width="20.66015625" style="15" customWidth="1"/>
    <col min="3" max="6" width="17.5" style="16" customWidth="1"/>
    <col min="7" max="7" width="9.33203125" style="15" customWidth="1"/>
    <col min="8" max="8" width="16.83203125" style="15" customWidth="1"/>
    <col min="9" max="16384" width="9.33203125" style="15" customWidth="1"/>
  </cols>
  <sheetData>
    <row r="1" spans="1:6" ht="27.75" customHeight="1">
      <c r="A1" s="17" t="s">
        <v>28</v>
      </c>
      <c r="B1" s="17"/>
      <c r="C1" s="17"/>
      <c r="D1" s="17"/>
      <c r="E1" s="17"/>
      <c r="F1" s="17"/>
    </row>
    <row r="2" spans="1:6" ht="17.25" customHeight="1">
      <c r="A2" s="18"/>
      <c r="B2" s="18"/>
      <c r="C2" s="18"/>
      <c r="D2" s="18"/>
      <c r="E2" s="18"/>
      <c r="F2" s="18"/>
    </row>
    <row r="3" ht="12.75">
      <c r="A3" s="19" t="s">
        <v>29</v>
      </c>
    </row>
    <row r="4" spans="1:6" s="22" customFormat="1" ht="39">
      <c r="A4" s="20" t="s">
        <v>7</v>
      </c>
      <c r="B4" s="20" t="s">
        <v>30</v>
      </c>
      <c r="C4" s="21" t="s">
        <v>31</v>
      </c>
      <c r="D4" s="21" t="s">
        <v>32</v>
      </c>
      <c r="E4" s="21" t="s">
        <v>33</v>
      </c>
      <c r="F4" s="21" t="s">
        <v>34</v>
      </c>
    </row>
    <row r="5" spans="1:6" ht="27.75" customHeight="1">
      <c r="A5" s="23">
        <v>1</v>
      </c>
      <c r="B5" s="23" t="s">
        <v>35</v>
      </c>
      <c r="C5" s="24">
        <v>10970.560000000012</v>
      </c>
      <c r="D5" s="24">
        <v>154785.42</v>
      </c>
      <c r="E5" s="24">
        <v>149251.19</v>
      </c>
      <c r="F5" s="24">
        <f aca="true" t="shared" si="0" ref="F5:F14">C5+D5-E5</f>
        <v>16504.790000000037</v>
      </c>
    </row>
    <row r="6" spans="1:6" ht="27.75" customHeight="1">
      <c r="A6" s="23">
        <v>2</v>
      </c>
      <c r="B6" s="23" t="s">
        <v>36</v>
      </c>
      <c r="C6" s="24">
        <v>10345.589999999967</v>
      </c>
      <c r="D6" s="24">
        <v>221733.76</v>
      </c>
      <c r="E6" s="24">
        <v>207415.33</v>
      </c>
      <c r="F6" s="24">
        <f t="shared" si="0"/>
        <v>24664.01999999999</v>
      </c>
    </row>
    <row r="7" spans="1:6" ht="27.75" customHeight="1">
      <c r="A7" s="23">
        <v>3</v>
      </c>
      <c r="B7" s="23" t="s">
        <v>37</v>
      </c>
      <c r="C7" s="24">
        <v>32155.929999999935</v>
      </c>
      <c r="D7" s="24">
        <v>334757.8</v>
      </c>
      <c r="E7" s="24">
        <v>342086.37</v>
      </c>
      <c r="F7" s="24">
        <f t="shared" si="0"/>
        <v>24827.359999999928</v>
      </c>
    </row>
    <row r="8" spans="1:6" ht="27.75" customHeight="1">
      <c r="A8" s="23">
        <v>4</v>
      </c>
      <c r="B8" s="23" t="s">
        <v>38</v>
      </c>
      <c r="C8" s="24">
        <v>10349.789999999979</v>
      </c>
      <c r="D8" s="24">
        <v>171132.43</v>
      </c>
      <c r="E8" s="24">
        <v>172518.73</v>
      </c>
      <c r="F8" s="24">
        <f t="shared" si="0"/>
        <v>8963.489999999962</v>
      </c>
    </row>
    <row r="9" spans="1:6" ht="27.75" customHeight="1">
      <c r="A9" s="23">
        <v>5</v>
      </c>
      <c r="B9" s="23" t="s">
        <v>39</v>
      </c>
      <c r="C9" s="24">
        <v>2051.1700000000055</v>
      </c>
      <c r="D9" s="24">
        <v>34347.19</v>
      </c>
      <c r="E9" s="24">
        <v>34470.56</v>
      </c>
      <c r="F9" s="24">
        <f t="shared" si="0"/>
        <v>1927.8000000000102</v>
      </c>
    </row>
    <row r="10" spans="1:6" ht="26.25">
      <c r="A10" s="23">
        <v>6</v>
      </c>
      <c r="B10" s="23" t="s">
        <v>40</v>
      </c>
      <c r="C10" s="24">
        <v>118616.94999999995</v>
      </c>
      <c r="D10" s="24">
        <v>1200213.79</v>
      </c>
      <c r="E10" s="24">
        <v>1233721.79</v>
      </c>
      <c r="F10" s="24">
        <f t="shared" si="0"/>
        <v>85108.94999999995</v>
      </c>
    </row>
    <row r="11" spans="1:6" ht="27.75" customHeight="1">
      <c r="A11" s="23">
        <v>7</v>
      </c>
      <c r="B11" s="23" t="s">
        <v>41</v>
      </c>
      <c r="C11" s="24">
        <v>4640.839999999982</v>
      </c>
      <c r="D11" s="24">
        <v>57787.69</v>
      </c>
      <c r="E11" s="24">
        <v>58653.86</v>
      </c>
      <c r="F11" s="24">
        <f t="shared" si="0"/>
        <v>3774.6699999999837</v>
      </c>
    </row>
    <row r="12" spans="1:6" ht="27.75" customHeight="1">
      <c r="A12" s="23">
        <v>8</v>
      </c>
      <c r="B12" s="23" t="s">
        <v>42</v>
      </c>
      <c r="C12" s="24">
        <v>-43034.61</v>
      </c>
      <c r="D12" s="24"/>
      <c r="E12" s="24">
        <v>13945.35</v>
      </c>
      <c r="F12" s="24">
        <f t="shared" si="0"/>
        <v>-56979.96</v>
      </c>
    </row>
    <row r="13" spans="1:6" ht="27.75" customHeight="1">
      <c r="A13" s="23">
        <v>9</v>
      </c>
      <c r="B13" s="23" t="s">
        <v>43</v>
      </c>
      <c r="C13" s="24"/>
      <c r="D13" s="24">
        <f>17340.54+73288.32</f>
        <v>90628.86000000002</v>
      </c>
      <c r="E13" s="24">
        <f>17122.42+65799.16</f>
        <v>82921.58</v>
      </c>
      <c r="F13" s="24">
        <f t="shared" si="0"/>
        <v>7707.280000000013</v>
      </c>
    </row>
    <row r="14" spans="1:6" ht="27.75" customHeight="1">
      <c r="A14" s="23">
        <v>10</v>
      </c>
      <c r="B14" s="23" t="s">
        <v>44</v>
      </c>
      <c r="C14" s="24">
        <v>570.1200000000006</v>
      </c>
      <c r="D14" s="24">
        <v>1249.54</v>
      </c>
      <c r="E14" s="24">
        <v>675.28</v>
      </c>
      <c r="F14" s="24">
        <f t="shared" si="0"/>
        <v>1144.3800000000006</v>
      </c>
    </row>
    <row r="15" spans="1:6" s="27" customFormat="1" ht="27.75" customHeight="1">
      <c r="A15" s="23"/>
      <c r="B15" s="25" t="s">
        <v>27</v>
      </c>
      <c r="C15" s="26">
        <f>SUM(C5:C14)</f>
        <v>146666.33999999985</v>
      </c>
      <c r="D15" s="26">
        <f>SUM(D5:D14)</f>
        <v>2266636.48</v>
      </c>
      <c r="E15" s="26">
        <f>SUM(E5:E14)</f>
        <v>2295660.04</v>
      </c>
      <c r="F15" s="26">
        <f>SUM(F5:F14)</f>
        <v>117642.7799999999</v>
      </c>
    </row>
    <row r="17" spans="1:6" ht="32.25" customHeight="1">
      <c r="A17" s="28" t="s">
        <v>45</v>
      </c>
      <c r="B17" s="28"/>
      <c r="C17" s="28"/>
      <c r="D17" s="28"/>
      <c r="E17" s="28"/>
      <c r="F17" s="28"/>
    </row>
    <row r="18" spans="1:6" ht="182.25" customHeight="1">
      <c r="A18" s="28" t="s">
        <v>46</v>
      </c>
      <c r="B18" s="28"/>
      <c r="C18" s="28"/>
      <c r="D18" s="28"/>
      <c r="E18" s="28"/>
      <c r="F18" s="28"/>
    </row>
  </sheetData>
  <sheetProtection selectLockedCells="1" selectUnlockedCells="1"/>
  <mergeCells count="3">
    <mergeCell ref="A1:F1"/>
    <mergeCell ref="A17:F17"/>
    <mergeCell ref="A18:F18"/>
  </mergeCells>
  <printOptions/>
  <pageMargins left="0.7875" right="0.39375" top="0.7479166666666667" bottom="0.7479166666666667" header="0.5118055555555555" footer="0.5118055555555555"/>
  <pageSetup fitToHeight="1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5">
      <selection activeCell="C27" sqref="C27"/>
    </sheetView>
  </sheetViews>
  <sheetFormatPr defaultColWidth="9.33203125" defaultRowHeight="12.75"/>
  <cols>
    <col min="1" max="1" width="4.66015625" style="1" customWidth="1"/>
    <col min="2" max="2" width="22.83203125" style="1" customWidth="1"/>
    <col min="3" max="3" width="26.5" style="1" customWidth="1"/>
    <col min="4" max="7" width="13.16015625" style="14" customWidth="1"/>
    <col min="8" max="9" width="9.33203125" style="14" customWidth="1"/>
    <col min="10" max="16384" width="9.33203125" style="1" customWidth="1"/>
  </cols>
  <sheetData>
    <row r="1" spans="1:7" ht="15" customHeight="1">
      <c r="A1" s="3" t="s">
        <v>47</v>
      </c>
      <c r="B1" s="3"/>
      <c r="C1" s="3"/>
      <c r="D1" s="3"/>
      <c r="E1" s="3"/>
      <c r="F1" s="3"/>
      <c r="G1" s="3"/>
    </row>
    <row r="2" spans="1:7" ht="15" customHeight="1">
      <c r="A2" s="3" t="s">
        <v>48</v>
      </c>
      <c r="B2" s="3"/>
      <c r="C2" s="3"/>
      <c r="D2" s="3"/>
      <c r="E2" s="3"/>
      <c r="F2" s="3"/>
      <c r="G2" s="3"/>
    </row>
    <row r="3" ht="12.75">
      <c r="A3" s="4" t="s">
        <v>49</v>
      </c>
    </row>
    <row r="4" spans="1:9" s="6" customFormat="1" ht="52.5">
      <c r="A4" s="5" t="s">
        <v>7</v>
      </c>
      <c r="B4" s="5" t="s">
        <v>50</v>
      </c>
      <c r="C4" s="5" t="s">
        <v>51</v>
      </c>
      <c r="D4" s="29" t="s">
        <v>52</v>
      </c>
      <c r="E4" s="29" t="s">
        <v>33</v>
      </c>
      <c r="F4" s="29" t="s">
        <v>53</v>
      </c>
      <c r="G4" s="29" t="s">
        <v>54</v>
      </c>
      <c r="H4" s="30"/>
      <c r="I4" s="30"/>
    </row>
    <row r="5" spans="1:7" ht="78.75" customHeight="1">
      <c r="A5" s="31">
        <v>1</v>
      </c>
      <c r="B5" s="31" t="s">
        <v>55</v>
      </c>
      <c r="C5" s="7" t="s">
        <v>56</v>
      </c>
      <c r="D5" s="32">
        <v>0</v>
      </c>
      <c r="E5" s="32">
        <v>11200</v>
      </c>
      <c r="F5" s="32">
        <v>11200</v>
      </c>
      <c r="G5" s="32">
        <f>D5+F5-E5</f>
        <v>0</v>
      </c>
    </row>
    <row r="6" spans="1:7" ht="26.25">
      <c r="A6" s="31"/>
      <c r="B6" s="31"/>
      <c r="C6" s="7" t="s">
        <v>57</v>
      </c>
      <c r="D6" s="32"/>
      <c r="E6" s="32"/>
      <c r="F6" s="32"/>
      <c r="G6" s="32"/>
    </row>
    <row r="7" spans="1:7" ht="66">
      <c r="A7" s="10">
        <v>2</v>
      </c>
      <c r="B7" s="10" t="s">
        <v>58</v>
      </c>
      <c r="C7" s="7" t="s">
        <v>59</v>
      </c>
      <c r="D7" s="32">
        <v>1909.920000000002</v>
      </c>
      <c r="E7" s="32">
        <v>15871.99</v>
      </c>
      <c r="F7" s="32">
        <v>14010.47</v>
      </c>
      <c r="G7" s="32">
        <f aca="true" t="shared" si="0" ref="G7:G10">D7+F7-E7</f>
        <v>48.400000000001455</v>
      </c>
    </row>
    <row r="8" spans="1:7" ht="26.25">
      <c r="A8" s="10">
        <v>3</v>
      </c>
      <c r="B8" s="10" t="s">
        <v>60</v>
      </c>
      <c r="C8" s="7" t="s">
        <v>61</v>
      </c>
      <c r="D8" s="32">
        <v>0</v>
      </c>
      <c r="E8" s="32">
        <f>6900+5900</f>
        <v>12800</v>
      </c>
      <c r="F8" s="32">
        <f>6900+5900</f>
        <v>12800</v>
      </c>
      <c r="G8" s="32">
        <f t="shared" si="0"/>
        <v>0</v>
      </c>
    </row>
    <row r="9" spans="1:7" ht="39">
      <c r="A9" s="10">
        <v>4</v>
      </c>
      <c r="B9" s="10" t="s">
        <v>62</v>
      </c>
      <c r="C9" s="7" t="s">
        <v>63</v>
      </c>
      <c r="D9" s="32">
        <v>2000</v>
      </c>
      <c r="E9" s="32">
        <v>29000</v>
      </c>
      <c r="F9" s="32">
        <v>27000</v>
      </c>
      <c r="G9" s="32">
        <f t="shared" si="0"/>
        <v>0</v>
      </c>
    </row>
    <row r="10" spans="1:7" ht="26.25">
      <c r="A10" s="10">
        <v>5</v>
      </c>
      <c r="B10" s="10" t="s">
        <v>64</v>
      </c>
      <c r="C10" s="7" t="s">
        <v>65</v>
      </c>
      <c r="D10" s="32">
        <v>11000</v>
      </c>
      <c r="E10" s="32">
        <v>22000</v>
      </c>
      <c r="F10" s="32">
        <v>11000</v>
      </c>
      <c r="G10" s="32">
        <f t="shared" si="0"/>
        <v>0</v>
      </c>
    </row>
    <row r="11" spans="1:9" s="13" customFormat="1" ht="12.75">
      <c r="A11" s="11"/>
      <c r="B11" s="11" t="s">
        <v>66</v>
      </c>
      <c r="C11" s="11"/>
      <c r="D11" s="33">
        <f>SUM(D5:D10)</f>
        <v>14909.920000000002</v>
      </c>
      <c r="E11" s="33">
        <f>SUM(E5:E10)</f>
        <v>90871.98999999999</v>
      </c>
      <c r="F11" s="33">
        <f>SUM(F5:F10)</f>
        <v>76010.47</v>
      </c>
      <c r="G11" s="33">
        <f>SUM(G5:G10)</f>
        <v>48.400000000001455</v>
      </c>
      <c r="H11" s="34"/>
      <c r="I11" s="34"/>
    </row>
    <row r="13" spans="1:7" ht="36" customHeight="1" hidden="1">
      <c r="A13" s="3" t="s">
        <v>41</v>
      </c>
      <c r="B13" s="3"/>
      <c r="C13" s="3"/>
      <c r="D13" s="3"/>
      <c r="E13" s="3"/>
      <c r="F13" s="3"/>
      <c r="G13" s="3"/>
    </row>
    <row r="14" ht="12.75" hidden="1"/>
    <row r="15" ht="12.75" hidden="1">
      <c r="A15" s="4" t="s">
        <v>67</v>
      </c>
    </row>
    <row r="16" spans="1:9" s="6" customFormat="1" ht="52.5" hidden="1">
      <c r="A16" s="5" t="s">
        <v>7</v>
      </c>
      <c r="B16" s="5" t="s">
        <v>51</v>
      </c>
      <c r="C16" s="5" t="s">
        <v>68</v>
      </c>
      <c r="D16" s="29" t="s">
        <v>69</v>
      </c>
      <c r="E16" s="29" t="s">
        <v>32</v>
      </c>
      <c r="F16" s="29" t="s">
        <v>70</v>
      </c>
      <c r="G16" s="29" t="s">
        <v>71</v>
      </c>
      <c r="H16" s="30"/>
      <c r="I16" s="30"/>
    </row>
    <row r="17" spans="1:7" ht="26.25" hidden="1">
      <c r="A17" s="7">
        <v>1</v>
      </c>
      <c r="B17" s="7" t="s">
        <v>41</v>
      </c>
      <c r="C17" s="7" t="s">
        <v>72</v>
      </c>
      <c r="D17" s="35">
        <v>5966.18</v>
      </c>
      <c r="E17" s="35">
        <v>57841.2</v>
      </c>
      <c r="F17" s="35">
        <v>57109.05</v>
      </c>
      <c r="G17" s="35">
        <f>D17+E17-F17</f>
        <v>6698.3299999999945</v>
      </c>
    </row>
    <row r="18" ht="12.75">
      <c r="A18" s="4" t="s">
        <v>73</v>
      </c>
    </row>
    <row r="19" spans="1:9" s="6" customFormat="1" ht="52.5">
      <c r="A19" s="5" t="s">
        <v>7</v>
      </c>
      <c r="B19" s="5" t="s">
        <v>50</v>
      </c>
      <c r="C19" s="5" t="s">
        <v>51</v>
      </c>
      <c r="D19" s="29" t="s">
        <v>52</v>
      </c>
      <c r="E19" s="29" t="s">
        <v>33</v>
      </c>
      <c r="F19" s="29" t="s">
        <v>53</v>
      </c>
      <c r="G19" s="29" t="s">
        <v>54</v>
      </c>
      <c r="H19" s="30"/>
      <c r="I19" s="30"/>
    </row>
    <row r="20" spans="1:7" ht="39">
      <c r="A20" s="10">
        <v>1</v>
      </c>
      <c r="B20" s="10" t="s">
        <v>74</v>
      </c>
      <c r="C20" s="7" t="s">
        <v>75</v>
      </c>
      <c r="D20" s="32">
        <v>0</v>
      </c>
      <c r="E20" s="32">
        <v>7800</v>
      </c>
      <c r="F20" s="32">
        <v>7800</v>
      </c>
      <c r="G20" s="32">
        <f aca="true" t="shared" si="1" ref="G20:G22">D20+F20-E20</f>
        <v>0</v>
      </c>
    </row>
    <row r="21" spans="1:7" ht="12.75" hidden="1">
      <c r="A21" s="10">
        <v>2</v>
      </c>
      <c r="B21" s="10"/>
      <c r="C21" s="10"/>
      <c r="D21" s="32"/>
      <c r="E21" s="32"/>
      <c r="F21" s="32"/>
      <c r="G21" s="32">
        <f t="shared" si="1"/>
        <v>0</v>
      </c>
    </row>
    <row r="22" spans="1:7" ht="12.75" hidden="1">
      <c r="A22" s="10">
        <v>3</v>
      </c>
      <c r="B22" s="10"/>
      <c r="C22" s="10"/>
      <c r="D22" s="32"/>
      <c r="E22" s="32"/>
      <c r="F22" s="32"/>
      <c r="G22" s="32">
        <f t="shared" si="1"/>
        <v>0</v>
      </c>
    </row>
    <row r="23" spans="1:9" s="13" customFormat="1" ht="12.75">
      <c r="A23" s="11"/>
      <c r="B23" s="11" t="s">
        <v>66</v>
      </c>
      <c r="C23" s="11"/>
      <c r="D23" s="33">
        <f>SUM(D20:D22)</f>
        <v>0</v>
      </c>
      <c r="E23" s="33">
        <f>SUM(E20:E22)</f>
        <v>7800</v>
      </c>
      <c r="F23" s="33">
        <f>SUM(F20:F22)</f>
        <v>7800</v>
      </c>
      <c r="G23" s="33">
        <f>SUM(G20:G22)</f>
        <v>0</v>
      </c>
      <c r="H23" s="34"/>
      <c r="I23" s="34"/>
    </row>
  </sheetData>
  <sheetProtection selectLockedCells="1" selectUnlockedCells="1"/>
  <mergeCells count="9">
    <mergeCell ref="A1:G1"/>
    <mergeCell ref="A2:G2"/>
    <mergeCell ref="A5:A6"/>
    <mergeCell ref="B5:B6"/>
    <mergeCell ref="D5:D6"/>
    <mergeCell ref="E5:E6"/>
    <mergeCell ref="F5:F6"/>
    <mergeCell ref="G5:G6"/>
    <mergeCell ref="A13:G13"/>
  </mergeCells>
  <printOptions/>
  <pageMargins left="0.7875" right="0.39375" top="0.8902777777777777" bottom="0.7479166666666667" header="0.5118055555555555" footer="0.5118055555555555"/>
  <pageSetup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22">
      <selection activeCell="E17" sqref="E17"/>
    </sheetView>
  </sheetViews>
  <sheetFormatPr defaultColWidth="9.33203125" defaultRowHeight="12.75"/>
  <cols>
    <col min="1" max="1" width="4.66015625" style="1" customWidth="1"/>
    <col min="2" max="2" width="24.33203125" style="1" customWidth="1"/>
    <col min="3" max="3" width="28.5" style="1" customWidth="1"/>
    <col min="4" max="5" width="12.66015625" style="14" customWidth="1"/>
    <col min="6" max="6" width="10.33203125" style="14" customWidth="1"/>
    <col min="7" max="7" width="12.66015625" style="14" customWidth="1"/>
    <col min="8" max="8" width="9.33203125" style="14" customWidth="1"/>
    <col min="9" max="16384" width="9.33203125" style="1" customWidth="1"/>
  </cols>
  <sheetData>
    <row r="1" spans="1:7" ht="12.75" customHeight="1">
      <c r="A1" s="36"/>
      <c r="B1" s="36"/>
      <c r="C1" s="36"/>
      <c r="D1" s="36"/>
      <c r="E1" s="36"/>
      <c r="F1" s="36"/>
      <c r="G1" s="36"/>
    </row>
    <row r="2" spans="1:7" ht="12.75" customHeight="1">
      <c r="A2" s="36" t="s">
        <v>76</v>
      </c>
      <c r="B2" s="36"/>
      <c r="C2" s="36"/>
      <c r="D2" s="36"/>
      <c r="E2" s="36"/>
      <c r="F2" s="36"/>
      <c r="G2" s="36"/>
    </row>
    <row r="4" ht="12.75">
      <c r="A4" s="4" t="s">
        <v>77</v>
      </c>
    </row>
    <row r="5" spans="1:8" s="6" customFormat="1" ht="26.25">
      <c r="A5" s="5" t="s">
        <v>7</v>
      </c>
      <c r="B5" s="5" t="s">
        <v>78</v>
      </c>
      <c r="C5" s="5" t="s">
        <v>51</v>
      </c>
      <c r="D5" s="29" t="s">
        <v>79</v>
      </c>
      <c r="E5" s="29" t="s">
        <v>80</v>
      </c>
      <c r="F5" s="29" t="s">
        <v>81</v>
      </c>
      <c r="G5" s="29" t="s">
        <v>27</v>
      </c>
      <c r="H5" s="30"/>
    </row>
    <row r="6" spans="1:8" s="6" customFormat="1" ht="27" hidden="1">
      <c r="A6" s="5">
        <v>1</v>
      </c>
      <c r="B6" s="5"/>
      <c r="C6" s="37" t="s">
        <v>82</v>
      </c>
      <c r="D6" s="29"/>
      <c r="E6" s="29"/>
      <c r="F6" s="29"/>
      <c r="G6" s="29">
        <f aca="true" t="shared" si="0" ref="G6:G9">D6+E6+F6</f>
        <v>0</v>
      </c>
      <c r="H6" s="30"/>
    </row>
    <row r="7" spans="1:8" s="6" customFormat="1" ht="13.5">
      <c r="A7" s="5">
        <v>1</v>
      </c>
      <c r="B7" s="5"/>
      <c r="C7" s="38"/>
      <c r="D7" s="29"/>
      <c r="E7" s="39"/>
      <c r="F7" s="29"/>
      <c r="G7" s="29">
        <f t="shared" si="0"/>
        <v>0</v>
      </c>
      <c r="H7" s="30"/>
    </row>
    <row r="8" spans="1:8" s="6" customFormat="1" ht="13.5" hidden="1">
      <c r="A8" s="5">
        <v>2</v>
      </c>
      <c r="B8" s="5"/>
      <c r="C8" s="37"/>
      <c r="D8" s="29"/>
      <c r="E8" s="39"/>
      <c r="F8" s="29"/>
      <c r="G8" s="29">
        <f t="shared" si="0"/>
        <v>0</v>
      </c>
      <c r="H8" s="30"/>
    </row>
    <row r="9" spans="1:8" s="6" customFormat="1" ht="13.5" hidden="1">
      <c r="A9" s="5">
        <v>3</v>
      </c>
      <c r="B9" s="5"/>
      <c r="C9" s="37"/>
      <c r="D9" s="29"/>
      <c r="E9" s="39"/>
      <c r="F9" s="29"/>
      <c r="G9" s="29">
        <f t="shared" si="0"/>
        <v>0</v>
      </c>
      <c r="H9" s="30"/>
    </row>
    <row r="10" spans="1:8" s="6" customFormat="1" ht="13.5" hidden="1">
      <c r="A10" s="5">
        <v>4</v>
      </c>
      <c r="B10" s="5"/>
      <c r="C10" s="38"/>
      <c r="D10" s="29"/>
      <c r="E10" s="29"/>
      <c r="F10" s="29"/>
      <c r="G10" s="29"/>
      <c r="H10" s="30"/>
    </row>
    <row r="11" spans="1:8" s="6" customFormat="1" ht="13.5" hidden="1">
      <c r="A11" s="5">
        <v>5</v>
      </c>
      <c r="B11" s="5"/>
      <c r="C11" s="38"/>
      <c r="D11" s="29"/>
      <c r="E11" s="39"/>
      <c r="F11" s="29"/>
      <c r="G11" s="29"/>
      <c r="H11" s="30"/>
    </row>
    <row r="12" spans="1:8" s="6" customFormat="1" ht="13.5" hidden="1">
      <c r="A12" s="5">
        <v>6</v>
      </c>
      <c r="B12" s="5"/>
      <c r="C12" s="38"/>
      <c r="D12" s="29"/>
      <c r="E12" s="39"/>
      <c r="F12" s="29"/>
      <c r="G12" s="29"/>
      <c r="H12" s="30"/>
    </row>
    <row r="13" spans="1:8" s="13" customFormat="1" ht="12.75">
      <c r="A13" s="11"/>
      <c r="B13" s="11" t="s">
        <v>66</v>
      </c>
      <c r="C13" s="11"/>
      <c r="D13" s="40">
        <f>SUM(D6:D12)</f>
        <v>0</v>
      </c>
      <c r="E13" s="40">
        <f>SUM(E6:E12)</f>
        <v>0</v>
      </c>
      <c r="F13" s="40">
        <f>SUM(F6:F12)</f>
        <v>0</v>
      </c>
      <c r="G13" s="40">
        <f>SUM(G6:G12)</f>
        <v>0</v>
      </c>
      <c r="H13" s="34"/>
    </row>
    <row r="14" spans="1:8" s="6" customFormat="1" ht="26.25">
      <c r="A14" s="5" t="s">
        <v>7</v>
      </c>
      <c r="B14" s="5" t="s">
        <v>50</v>
      </c>
      <c r="C14" s="5" t="s">
        <v>51</v>
      </c>
      <c r="D14" s="29" t="s">
        <v>79</v>
      </c>
      <c r="E14" s="29" t="s">
        <v>80</v>
      </c>
      <c r="F14" s="29"/>
      <c r="G14" s="29" t="s">
        <v>27</v>
      </c>
      <c r="H14" s="30"/>
    </row>
    <row r="15" spans="1:7" ht="42" customHeight="1">
      <c r="A15" s="10">
        <v>1</v>
      </c>
      <c r="B15" s="9" t="s">
        <v>83</v>
      </c>
      <c r="C15" s="38" t="s">
        <v>84</v>
      </c>
      <c r="D15" s="29"/>
      <c r="E15" s="32">
        <v>21500</v>
      </c>
      <c r="F15" s="32"/>
      <c r="G15" s="32">
        <f aca="true" t="shared" si="1" ref="G15:G16">E15</f>
        <v>21500</v>
      </c>
    </row>
    <row r="16" spans="1:7" ht="82.5">
      <c r="A16" s="10">
        <v>2</v>
      </c>
      <c r="B16" s="9" t="s">
        <v>85</v>
      </c>
      <c r="C16" s="41" t="s">
        <v>86</v>
      </c>
      <c r="D16" s="29"/>
      <c r="E16" s="32">
        <v>21589.92</v>
      </c>
      <c r="F16" s="32"/>
      <c r="G16" s="32">
        <f t="shared" si="1"/>
        <v>21589.92</v>
      </c>
    </row>
    <row r="17" spans="1:8" s="13" customFormat="1" ht="12.75">
      <c r="A17" s="11"/>
      <c r="B17" s="11" t="s">
        <v>66</v>
      </c>
      <c r="C17" s="11"/>
      <c r="D17" s="40">
        <f>SUM(D16:D16)</f>
        <v>0</v>
      </c>
      <c r="E17" s="42">
        <f>SUM(E15:E16)</f>
        <v>43089.92</v>
      </c>
      <c r="F17" s="42">
        <f>SUM(F15:F16)</f>
        <v>0</v>
      </c>
      <c r="G17" s="42">
        <f>SUM(G15:G16)</f>
        <v>43089.92</v>
      </c>
      <c r="H17" s="34"/>
    </row>
    <row r="18" spans="1:8" s="47" customFormat="1" ht="12.75">
      <c r="A18" s="43"/>
      <c r="B18" s="43" t="s">
        <v>87</v>
      </c>
      <c r="C18" s="43"/>
      <c r="D18" s="44">
        <f>+D13</f>
        <v>0</v>
      </c>
      <c r="E18" s="45">
        <f>+E13+E17</f>
        <v>43089.92</v>
      </c>
      <c r="F18" s="45">
        <f>+F13+F17</f>
        <v>0</v>
      </c>
      <c r="G18" s="45">
        <f>+G13+G17</f>
        <v>43089.92</v>
      </c>
      <c r="H18" s="46"/>
    </row>
    <row r="19" spans="1:8" s="13" customFormat="1" ht="12.75">
      <c r="A19" s="48"/>
      <c r="B19" s="48"/>
      <c r="C19" s="48"/>
      <c r="D19" s="49"/>
      <c r="E19" s="49"/>
      <c r="F19" s="49"/>
      <c r="G19" s="49"/>
      <c r="H19" s="34"/>
    </row>
    <row r="20" spans="1:7" ht="12.75" customHeight="1">
      <c r="A20" s="36" t="s">
        <v>88</v>
      </c>
      <c r="B20" s="36"/>
      <c r="C20" s="36"/>
      <c r="D20" s="36"/>
      <c r="E20" s="36"/>
      <c r="F20" s="36"/>
      <c r="G20" s="36"/>
    </row>
    <row r="22" ht="12.75">
      <c r="A22" s="4" t="s">
        <v>89</v>
      </c>
    </row>
    <row r="23" spans="1:8" s="6" customFormat="1" ht="26.25">
      <c r="A23" s="5" t="s">
        <v>7</v>
      </c>
      <c r="B23" s="5" t="s">
        <v>78</v>
      </c>
      <c r="C23" s="5" t="s">
        <v>51</v>
      </c>
      <c r="D23" s="29" t="s">
        <v>79</v>
      </c>
      <c r="E23" s="29" t="s">
        <v>80</v>
      </c>
      <c r="F23" s="29" t="s">
        <v>81</v>
      </c>
      <c r="G23" s="29" t="s">
        <v>27</v>
      </c>
      <c r="H23" s="30"/>
    </row>
    <row r="24" spans="1:7" ht="12.75">
      <c r="A24" s="10">
        <v>1</v>
      </c>
      <c r="B24" s="10" t="s">
        <v>90</v>
      </c>
      <c r="C24" s="10" t="s">
        <v>91</v>
      </c>
      <c r="D24" s="8">
        <v>10678.72</v>
      </c>
      <c r="E24" s="8"/>
      <c r="F24" s="8"/>
      <c r="G24" s="8">
        <f aca="true" t="shared" si="2" ref="G24:G28">D24+E24+F24</f>
        <v>10678.72</v>
      </c>
    </row>
    <row r="25" spans="1:7" ht="12.75" hidden="1">
      <c r="A25" s="10"/>
      <c r="B25" s="10"/>
      <c r="C25" s="10"/>
      <c r="D25" s="8"/>
      <c r="E25" s="8"/>
      <c r="F25" s="8"/>
      <c r="G25" s="8">
        <f t="shared" si="2"/>
        <v>0</v>
      </c>
    </row>
    <row r="26" spans="1:7" ht="12.75">
      <c r="A26" s="10">
        <v>2</v>
      </c>
      <c r="B26" s="10" t="s">
        <v>92</v>
      </c>
      <c r="C26" s="10" t="s">
        <v>93</v>
      </c>
      <c r="D26" s="8">
        <v>28921.09</v>
      </c>
      <c r="E26" s="8"/>
      <c r="F26" s="8"/>
      <c r="G26" s="8">
        <f t="shared" si="2"/>
        <v>28921.09</v>
      </c>
    </row>
    <row r="27" spans="1:7" ht="12.75">
      <c r="A27" s="10">
        <v>3</v>
      </c>
      <c r="B27" s="10" t="s">
        <v>94</v>
      </c>
      <c r="C27" s="50" t="s">
        <v>95</v>
      </c>
      <c r="D27" s="8">
        <v>2920</v>
      </c>
      <c r="E27" s="8"/>
      <c r="F27" s="8"/>
      <c r="G27" s="8">
        <f t="shared" si="2"/>
        <v>2920</v>
      </c>
    </row>
    <row r="28" spans="1:7" ht="14.25" customHeight="1">
      <c r="A28" s="10">
        <v>4</v>
      </c>
      <c r="B28" s="10" t="s">
        <v>96</v>
      </c>
      <c r="C28" s="50" t="s">
        <v>95</v>
      </c>
      <c r="D28" s="8">
        <v>8318</v>
      </c>
      <c r="E28" s="8"/>
      <c r="F28" s="8"/>
      <c r="G28" s="8">
        <f t="shared" si="2"/>
        <v>8318</v>
      </c>
    </row>
    <row r="29" spans="1:8" s="13" customFormat="1" ht="12.75">
      <c r="A29" s="11"/>
      <c r="B29" s="11" t="s">
        <v>66</v>
      </c>
      <c r="C29" s="11"/>
      <c r="D29" s="51">
        <f>SUM(D24:D28)</f>
        <v>50837.81</v>
      </c>
      <c r="E29" s="51">
        <f>SUM(E23:E24)</f>
        <v>0</v>
      </c>
      <c r="F29" s="51">
        <f>SUM(F23:F24)</f>
        <v>0</v>
      </c>
      <c r="G29" s="51">
        <f>SUM(G24:G28)</f>
        <v>50837.81</v>
      </c>
      <c r="H29" s="34"/>
    </row>
    <row r="30" spans="1:8" s="6" customFormat="1" ht="26.25">
      <c r="A30" s="5" t="s">
        <v>7</v>
      </c>
      <c r="B30" s="5" t="s">
        <v>50</v>
      </c>
      <c r="C30" s="52" t="s">
        <v>51</v>
      </c>
      <c r="D30" s="29" t="s">
        <v>79</v>
      </c>
      <c r="E30" s="29" t="s">
        <v>80</v>
      </c>
      <c r="F30" s="29" t="s">
        <v>81</v>
      </c>
      <c r="G30" s="29" t="s">
        <v>27</v>
      </c>
      <c r="H30" s="30"/>
    </row>
    <row r="31" spans="1:8" s="6" customFormat="1" ht="12.75">
      <c r="A31" s="5">
        <v>1</v>
      </c>
      <c r="B31" s="9" t="s">
        <v>97</v>
      </c>
      <c r="C31" s="53" t="s">
        <v>98</v>
      </c>
      <c r="D31" s="29"/>
      <c r="E31" s="32">
        <v>5000</v>
      </c>
      <c r="F31" s="32"/>
      <c r="G31" s="32">
        <f aca="true" t="shared" si="3" ref="G31:G32">D31+E31+F31</f>
        <v>5000</v>
      </c>
      <c r="H31" s="30"/>
    </row>
    <row r="32" spans="1:8" s="6" customFormat="1" ht="26.25">
      <c r="A32" s="5">
        <v>2</v>
      </c>
      <c r="B32" s="9" t="s">
        <v>83</v>
      </c>
      <c r="C32" s="54" t="s">
        <v>99</v>
      </c>
      <c r="D32" s="29"/>
      <c r="E32" s="55">
        <v>16000</v>
      </c>
      <c r="F32" s="32"/>
      <c r="G32" s="32">
        <f t="shared" si="3"/>
        <v>16000</v>
      </c>
      <c r="H32" s="30"/>
    </row>
    <row r="33" spans="1:8" s="6" customFormat="1" ht="13.5" hidden="1">
      <c r="A33" s="5">
        <v>3</v>
      </c>
      <c r="B33" s="5"/>
      <c r="C33" s="38"/>
      <c r="D33" s="29"/>
      <c r="E33" s="39"/>
      <c r="F33" s="29"/>
      <c r="G33" s="29"/>
      <c r="H33" s="30"/>
    </row>
    <row r="34" spans="1:7" ht="12.75" hidden="1">
      <c r="A34" s="10"/>
      <c r="B34" s="10"/>
      <c r="C34" s="7"/>
      <c r="D34" s="32"/>
      <c r="E34" s="32"/>
      <c r="F34" s="32"/>
      <c r="G34" s="32"/>
    </row>
    <row r="35" spans="1:7" ht="12.75" hidden="1">
      <c r="A35" s="10"/>
      <c r="B35" s="10"/>
      <c r="C35" s="7"/>
      <c r="D35" s="32"/>
      <c r="E35" s="32"/>
      <c r="F35" s="32"/>
      <c r="G35" s="32"/>
    </row>
    <row r="36" spans="1:8" s="13" customFormat="1" ht="12.75">
      <c r="A36" s="11"/>
      <c r="B36" s="11" t="s">
        <v>66</v>
      </c>
      <c r="C36" s="11"/>
      <c r="D36" s="51">
        <f>SUM(D31:D35)</f>
        <v>0</v>
      </c>
      <c r="E36" s="51">
        <f>SUM(E31:E35)</f>
        <v>21000</v>
      </c>
      <c r="F36" s="51">
        <f>SUM(F31:F35)</f>
        <v>0</v>
      </c>
      <c r="G36" s="51">
        <f>SUM(G31:G35)</f>
        <v>21000</v>
      </c>
      <c r="H36" s="34"/>
    </row>
    <row r="37" spans="1:8" s="47" customFormat="1" ht="12.75">
      <c r="A37" s="43"/>
      <c r="B37" s="43" t="s">
        <v>87</v>
      </c>
      <c r="C37" s="43"/>
      <c r="D37" s="56">
        <f>+D29+D36</f>
        <v>50837.81</v>
      </c>
      <c r="E37" s="56">
        <f>+E29+E36</f>
        <v>21000</v>
      </c>
      <c r="F37" s="56">
        <f>+F29+F36</f>
        <v>0</v>
      </c>
      <c r="G37" s="56">
        <f>+G29+G36</f>
        <v>71837.81</v>
      </c>
      <c r="H37" s="46"/>
    </row>
    <row r="38" spans="1:8" s="47" customFormat="1" ht="12.75">
      <c r="A38" s="43"/>
      <c r="B38" s="43"/>
      <c r="C38" s="43"/>
      <c r="D38" s="56"/>
      <c r="E38" s="56"/>
      <c r="F38" s="56"/>
      <c r="G38" s="56"/>
      <c r="H38" s="46"/>
    </row>
    <row r="39" spans="1:7" ht="58.5" customHeight="1">
      <c r="A39" s="36" t="s">
        <v>100</v>
      </c>
      <c r="B39" s="36"/>
      <c r="C39" s="36"/>
      <c r="D39" s="36"/>
      <c r="E39" s="36"/>
      <c r="F39" s="36"/>
      <c r="G39" s="36"/>
    </row>
    <row r="40" spans="1:7" ht="38.25" customHeight="1">
      <c r="A40" s="36" t="s">
        <v>101</v>
      </c>
      <c r="B40" s="36"/>
      <c r="C40" s="36"/>
      <c r="D40" s="36"/>
      <c r="E40" s="36"/>
      <c r="F40" s="36"/>
      <c r="G40" s="36"/>
    </row>
    <row r="41" spans="1:7" ht="38.25" customHeight="1">
      <c r="A41" s="36" t="s">
        <v>102</v>
      </c>
      <c r="B41" s="36"/>
      <c r="C41" s="36"/>
      <c r="D41" s="36"/>
      <c r="E41" s="36"/>
      <c r="F41" s="36"/>
      <c r="G41" s="36"/>
    </row>
    <row r="42" spans="1:7" ht="38.25" customHeight="1">
      <c r="A42" s="36" t="s">
        <v>103</v>
      </c>
      <c r="B42" s="36"/>
      <c r="C42" s="36"/>
      <c r="D42" s="36"/>
      <c r="E42" s="36"/>
      <c r="F42" s="36"/>
      <c r="G42" s="36"/>
    </row>
    <row r="43" spans="1:7" ht="12.75" customHeight="1">
      <c r="A43" s="57" t="s">
        <v>104</v>
      </c>
      <c r="B43" s="57"/>
      <c r="C43" s="57"/>
      <c r="D43" s="57"/>
      <c r="E43" s="57"/>
      <c r="F43" s="57"/>
      <c r="G43" s="57"/>
    </row>
    <row r="44" spans="1:7" ht="12.75" customHeight="1">
      <c r="A44" s="36"/>
      <c r="B44" s="36"/>
      <c r="C44" s="36"/>
      <c r="D44" s="36"/>
      <c r="E44" s="36"/>
      <c r="F44" s="36"/>
      <c r="G44" s="36"/>
    </row>
    <row r="46" spans="1:8" s="4" customFormat="1" ht="12.75">
      <c r="A46" s="4" t="s">
        <v>105</v>
      </c>
      <c r="D46" s="58"/>
      <c r="E46" s="58"/>
      <c r="F46" s="58"/>
      <c r="G46" s="59" t="s">
        <v>106</v>
      </c>
      <c r="H46" s="58"/>
    </row>
    <row r="47" spans="4:8" s="4" customFormat="1" ht="12.75">
      <c r="D47" s="58"/>
      <c r="E47" s="58"/>
      <c r="F47" s="58"/>
      <c r="G47" s="59"/>
      <c r="H47" s="58"/>
    </row>
    <row r="48" spans="1:8" s="4" customFormat="1" ht="12.75">
      <c r="A48" s="4" t="s">
        <v>107</v>
      </c>
      <c r="D48" s="58"/>
      <c r="E48" s="58"/>
      <c r="F48" s="58"/>
      <c r="G48" s="59" t="s">
        <v>108</v>
      </c>
      <c r="H48" s="58"/>
    </row>
    <row r="49" spans="4:8" s="4" customFormat="1" ht="12.75">
      <c r="D49" s="58"/>
      <c r="E49" s="58"/>
      <c r="F49" s="58"/>
      <c r="G49" s="58"/>
      <c r="H49" s="58"/>
    </row>
    <row r="50" spans="4:8" s="4" customFormat="1" ht="12.75">
      <c r="D50" s="58"/>
      <c r="E50" s="58"/>
      <c r="F50" s="58"/>
      <c r="G50" s="58"/>
      <c r="H50" s="58"/>
    </row>
    <row r="51" spans="4:8" s="4" customFormat="1" ht="12.75">
      <c r="D51" s="58"/>
      <c r="E51" s="58"/>
      <c r="F51" s="58"/>
      <c r="G51" s="58"/>
      <c r="H51" s="58"/>
    </row>
    <row r="52" spans="4:8" s="4" customFormat="1" ht="12.75">
      <c r="D52" s="58"/>
      <c r="E52" s="58"/>
      <c r="F52" s="58"/>
      <c r="G52" s="58"/>
      <c r="H52" s="58"/>
    </row>
    <row r="53" spans="4:8" s="4" customFormat="1" ht="12.75">
      <c r="D53" s="58"/>
      <c r="E53" s="58"/>
      <c r="F53" s="58"/>
      <c r="G53" s="58"/>
      <c r="H53" s="58"/>
    </row>
    <row r="54" spans="4:8" s="4" customFormat="1" ht="12.75">
      <c r="D54" s="58"/>
      <c r="E54" s="58"/>
      <c r="F54" s="58"/>
      <c r="G54" s="58"/>
      <c r="H54" s="58"/>
    </row>
    <row r="55" spans="4:8" s="4" customFormat="1" ht="12.75">
      <c r="D55" s="58"/>
      <c r="E55" s="58"/>
      <c r="F55" s="58"/>
      <c r="G55" s="58"/>
      <c r="H55" s="58"/>
    </row>
    <row r="56" spans="4:8" s="4" customFormat="1" ht="12.75">
      <c r="D56" s="58"/>
      <c r="E56" s="58"/>
      <c r="F56" s="58"/>
      <c r="G56" s="58"/>
      <c r="H56" s="58"/>
    </row>
    <row r="57" spans="4:8" s="4" customFormat="1" ht="12.75">
      <c r="D57" s="58"/>
      <c r="E57" s="58"/>
      <c r="F57" s="58"/>
      <c r="G57" s="58"/>
      <c r="H57" s="58"/>
    </row>
    <row r="58" spans="4:8" s="4" customFormat="1" ht="12.75">
      <c r="D58" s="58"/>
      <c r="E58" s="58"/>
      <c r="F58" s="58"/>
      <c r="G58" s="58"/>
      <c r="H58" s="58"/>
    </row>
    <row r="59" spans="4:8" s="4" customFormat="1" ht="12.75">
      <c r="D59" s="58"/>
      <c r="E59" s="58"/>
      <c r="F59" s="58"/>
      <c r="G59" s="58"/>
      <c r="H59" s="58"/>
    </row>
    <row r="60" spans="4:8" s="4" customFormat="1" ht="12.75">
      <c r="D60" s="58"/>
      <c r="E60" s="58"/>
      <c r="F60" s="58"/>
      <c r="G60" s="58"/>
      <c r="H60" s="58"/>
    </row>
    <row r="61" spans="4:8" s="4" customFormat="1" ht="12.75">
      <c r="D61" s="58"/>
      <c r="E61" s="58"/>
      <c r="F61" s="58"/>
      <c r="G61" s="58"/>
      <c r="H61" s="58"/>
    </row>
    <row r="62" spans="4:8" s="4" customFormat="1" ht="12.75">
      <c r="D62" s="58"/>
      <c r="E62" s="58"/>
      <c r="F62" s="58"/>
      <c r="G62" s="58"/>
      <c r="H62" s="58"/>
    </row>
    <row r="63" spans="4:8" s="4" customFormat="1" ht="12.75">
      <c r="D63" s="58"/>
      <c r="E63" s="58"/>
      <c r="F63" s="58"/>
      <c r="G63" s="58"/>
      <c r="H63" s="58"/>
    </row>
  </sheetData>
  <sheetProtection selectLockedCells="1" selectUnlockedCells="1"/>
  <mergeCells count="9">
    <mergeCell ref="A1:G1"/>
    <mergeCell ref="A2:G2"/>
    <mergeCell ref="A20:G20"/>
    <mergeCell ref="A39:G39"/>
    <mergeCell ref="A40:G40"/>
    <mergeCell ref="A41:G41"/>
    <mergeCell ref="A42:G42"/>
    <mergeCell ref="A43:G43"/>
    <mergeCell ref="A44:G44"/>
  </mergeCells>
  <printOptions/>
  <pageMargins left="0.7875" right="0.39375" top="0.24027777777777778" bottom="0.22013888888888888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Пользователь Windows</cp:lastModifiedBy>
  <cp:lastPrinted>2022-02-05T08:20:42Z</cp:lastPrinted>
  <dcterms:created xsi:type="dcterms:W3CDTF">2017-03-16T05:47:06Z</dcterms:created>
  <dcterms:modified xsi:type="dcterms:W3CDTF">2022-02-05T08:20:44Z</dcterms:modified>
  <cp:category/>
  <cp:version/>
  <cp:contentType/>
  <cp:contentStatus/>
</cp:coreProperties>
</file>